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L\Desktop\"/>
    </mc:Choice>
  </mc:AlternateContent>
  <bookViews>
    <workbookView xWindow="0" yWindow="0" windowWidth="9405" windowHeight="3810"/>
  </bookViews>
  <sheets>
    <sheet name="Маблағлар оқими" sheetId="1" r:id="rId1"/>
    <sheet name="Ойлик даромадлар" sheetId="3" r:id="rId2"/>
    <sheet name="Ойлик харажатлар" sheetId="4" r:id="rId3"/>
    <sheet name="Диаграмма маълумотлари" sheetId="2" r:id="rId4"/>
  </sheets>
  <definedNames>
    <definedName name="BudgetTitle">'Маблағлар оқими'!$B$2</definedName>
    <definedName name="Год">'Маблағлар оқими'!$B$4</definedName>
    <definedName name="_xlnm.Print_Titles" localSheetId="0">'Маблағлар оқими'!$6:$6</definedName>
    <definedName name="_xlnm.Print_Titles" localSheetId="1">'Ойлик даромадлар'!$5:$5</definedName>
    <definedName name="_xlnm.Print_Titles" localSheetId="2">'Ойлик харажатлар'!$5:$5</definedName>
    <definedName name="ЗаголовокСтолбца1">Движение_денежных_средств[[#Headers],[Пул оқими]]</definedName>
    <definedName name="ЗаголовокСтолбца2">Доходы[[#Headers],[Ойлик даромад]]</definedName>
    <definedName name="ЗаголовокСтолбца3">Расходы[[#Headers],[Ойлик харажатлар]]</definedName>
    <definedName name="Имя">'Маблағлар оқими'!$B$1</definedName>
    <definedName name="Месяц">'Маблағлар оқими'!$B$3</definedName>
  </definedNames>
  <calcPr calcId="152511" iterateCount="10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4" l="1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6" i="4"/>
  <c r="D26" i="4"/>
  <c r="C26" i="4"/>
  <c r="D9" i="3"/>
  <c r="D5" i="2" s="1"/>
  <c r="C9" i="3"/>
  <c r="C5" i="2" s="1"/>
  <c r="E7" i="3"/>
  <c r="E8" i="3"/>
  <c r="E6" i="3"/>
  <c r="B3" i="1"/>
  <c r="C8" i="1" l="1"/>
  <c r="C6" i="2"/>
  <c r="D8" i="1"/>
  <c r="D6" i="2"/>
  <c r="D7" i="1"/>
  <c r="C7" i="1"/>
  <c r="B2" i="4"/>
  <c r="B1" i="4"/>
  <c r="C9" i="1" l="1"/>
  <c r="C4" i="2" s="1"/>
  <c r="D9" i="1"/>
  <c r="D4" i="2" s="1"/>
  <c r="B2" i="3"/>
  <c r="B1" i="3"/>
  <c r="E26" i="4"/>
  <c r="E9" i="3"/>
  <c r="E7" i="1" s="1"/>
  <c r="E8" i="1" l="1"/>
  <c r="B4" i="1"/>
  <c r="E9" i="1" l="1"/>
  <c r="B3" i="3"/>
  <c r="B3" i="4"/>
  <c r="B4" i="3"/>
  <c r="B4" i="4"/>
</calcChain>
</file>

<file path=xl/sharedStrings.xml><?xml version="1.0" encoding="utf-8"?>
<sst xmlns="http://schemas.openxmlformats.org/spreadsheetml/2006/main" count="49" uniqueCount="39">
  <si>
    <t>Интернет</t>
  </si>
  <si>
    <t>Транспорт</t>
  </si>
  <si>
    <t>ИСМ</t>
  </si>
  <si>
    <t>Оила бюджети</t>
  </si>
  <si>
    <t>Прогнозлаштирилган</t>
  </si>
  <si>
    <t>Аслида</t>
  </si>
  <si>
    <t>Ойлик даромад</t>
  </si>
  <si>
    <t>Ойлик харажатлар</t>
  </si>
  <si>
    <t>Эслатма. Пул оқими жадвалидаги маълумотлар ойлик даромадлар ва ойлик харажатлар жадвалларидаги ёзувлар асосида автоматик равишда ҳисобланади</t>
  </si>
  <si>
    <t>Пул оқими</t>
  </si>
  <si>
    <t>Фарқи</t>
  </si>
  <si>
    <t>Даромад 1</t>
  </si>
  <si>
    <t>Даромад 2</t>
  </si>
  <si>
    <t>Бошқа даромадлар</t>
  </si>
  <si>
    <t>Турар-жой</t>
  </si>
  <si>
    <t>Озиқ-овкат</t>
  </si>
  <si>
    <t>Телефон</t>
  </si>
  <si>
    <t>Электр ва газ</t>
  </si>
  <si>
    <t>Сув таъминоти, канализация ва бошқа</t>
  </si>
  <si>
    <t>Кабел ТВ</t>
  </si>
  <si>
    <t>Ремонт, техник хизмат</t>
  </si>
  <si>
    <t>Болани парваришлаш</t>
  </si>
  <si>
    <t>Таълим</t>
  </si>
  <si>
    <t>Уй ҳайвонлари</t>
  </si>
  <si>
    <t>Шахсий гигиена буюмлари</t>
  </si>
  <si>
    <t>Суғурта</t>
  </si>
  <si>
    <t>Кредит карталари</t>
  </si>
  <si>
    <t>Кредитлар</t>
  </si>
  <si>
    <t>Солиқлар</t>
  </si>
  <si>
    <t>Совғалар, хайрия</t>
  </si>
  <si>
    <t>Жамғарма</t>
  </si>
  <si>
    <t>Бошқа</t>
  </si>
  <si>
    <t>ДИАГРАММА МАЪЛУМОТЛАРИ</t>
  </si>
  <si>
    <t>Режалаштирилган</t>
  </si>
  <si>
    <t>Фарқ</t>
  </si>
  <si>
    <t>Жами даромадлар</t>
  </si>
  <si>
    <t>Жами харажатлар</t>
  </si>
  <si>
    <t>Жами пул маблағлари</t>
  </si>
  <si>
    <t>Жами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</si>
</sst>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b/>
      <sz val="13"/>
      <color theme="2" tint="-0.749961851863155"/>
      <name val="Calibri"/>
      <family val="2"/>
      <scheme val="minor"/>
    </font>
    <font>
      <b/>
      <sz val="13"/>
      <name val="Calibri"/>
      <family val="2"/>
      <scheme val="minor"/>
    </font>
    <font>
      <b/>
      <sz val="25"/>
      <color theme="5" tint="-0.499984740745262"/>
      <name val="Calibri"/>
      <family val="2"/>
      <scheme val="major"/>
    </font>
    <font>
      <b/>
      <sz val="25"/>
      <color theme="4" tint="-0.24994659260841701"/>
      <name val="Calibri"/>
      <family val="2"/>
      <scheme val="major"/>
    </font>
    <font>
      <b/>
      <sz val="31"/>
      <color theme="4" tint="-0.24994659260841701"/>
      <name val="Calibri"/>
      <family val="2"/>
      <scheme val="major"/>
    </font>
    <font>
      <i/>
      <sz val="11"/>
      <color theme="1" tint="0.34998626667073579"/>
      <name val="Calibri"/>
      <family val="2"/>
      <scheme val="minor"/>
    </font>
    <font>
      <b/>
      <sz val="20"/>
      <color theme="5" tint="-0.499984740745262"/>
      <name val="Calibri"/>
      <family val="2"/>
      <scheme val="major"/>
    </font>
    <font>
      <b/>
      <sz val="25"/>
      <color theme="6" tint="-0.24994659260841701"/>
      <name val="Calibri"/>
      <family val="2"/>
      <scheme val="major"/>
    </font>
    <font>
      <b/>
      <sz val="20"/>
      <color theme="1" tint="0.499984740745262"/>
      <name val="Calibri"/>
      <family val="2"/>
      <scheme val="major"/>
    </font>
    <font>
      <b/>
      <sz val="13"/>
      <color theme="2" tint="-0.74996185186315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theme="2" tint="-0.24994659260841701"/>
      </top>
      <bottom/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3" fillId="0" borderId="0" applyNumberFormat="0" applyFill="0" applyBorder="0" applyProtection="0"/>
    <xf numFmtId="0" fontId="2" fillId="0" borderId="0" applyNumberFormat="0" applyFill="0" applyBorder="0" applyProtection="0"/>
    <xf numFmtId="0" fontId="7" fillId="0" borderId="0" applyNumberFormat="0" applyFill="0" applyBorder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Protection="0"/>
    <xf numFmtId="0" fontId="8" fillId="0" borderId="1">
      <alignment horizontal="left" vertical="center"/>
    </xf>
    <xf numFmtId="0" fontId="9" fillId="0" borderId="0"/>
    <xf numFmtId="3" fontId="9" fillId="0" borderId="0">
      <alignment horizontal="right"/>
    </xf>
    <xf numFmtId="3" fontId="9" fillId="0" borderId="0">
      <alignment horizontal="right"/>
    </xf>
  </cellStyleXfs>
  <cellXfs count="26">
    <xf numFmtId="0" fontId="0" fillId="0" borderId="0" xfId="0"/>
    <xf numFmtId="0" fontId="4" fillId="0" borderId="0" xfId="1" applyAlignment="1">
      <alignment vertical="center"/>
    </xf>
    <xf numFmtId="3" fontId="0" fillId="0" borderId="0" xfId="0" applyNumberFormat="1"/>
    <xf numFmtId="0" fontId="1" fillId="0" borderId="0" xfId="0" applyFont="1"/>
    <xf numFmtId="0" fontId="4" fillId="0" borderId="0" xfId="1" applyAlignment="1">
      <alignment horizontal="left" vertical="center"/>
    </xf>
    <xf numFmtId="0" fontId="6" fillId="0" borderId="0" xfId="5" applyAlignment="1">
      <alignment vertical="center"/>
    </xf>
    <xf numFmtId="0" fontId="5" fillId="0" borderId="0" xfId="6"/>
    <xf numFmtId="0" fontId="8" fillId="0" borderId="1" xfId="7">
      <alignment horizontal="left" vertical="center"/>
    </xf>
    <xf numFmtId="3" fontId="0" fillId="0" borderId="0" xfId="0" applyNumberFormat="1" applyFont="1" applyBorder="1"/>
    <xf numFmtId="0" fontId="0" fillId="0" borderId="0" xfId="0" applyFont="1" applyBorder="1"/>
    <xf numFmtId="0" fontId="7" fillId="0" borderId="0" xfId="4"/>
    <xf numFmtId="0" fontId="3" fillId="0" borderId="0" xfId="2"/>
    <xf numFmtId="0" fontId="6" fillId="0" borderId="0" xfId="5"/>
    <xf numFmtId="0" fontId="2" fillId="0" borderId="0" xfId="3"/>
    <xf numFmtId="0" fontId="9" fillId="0" borderId="0" xfId="8"/>
    <xf numFmtId="3" fontId="9" fillId="0" borderId="0" xfId="9">
      <alignment horizontal="right"/>
    </xf>
    <xf numFmtId="3" fontId="9" fillId="0" borderId="0" xfId="10">
      <alignment horizontal="right"/>
    </xf>
    <xf numFmtId="0" fontId="0" fillId="0" borderId="0" xfId="8" applyFont="1" applyBorder="1"/>
    <xf numFmtId="3" fontId="0" fillId="0" borderId="0" xfId="9" applyFont="1" applyBorder="1">
      <alignment horizontal="right"/>
    </xf>
    <xf numFmtId="3" fontId="0" fillId="0" borderId="0" xfId="10" applyFont="1" applyBorder="1">
      <alignment horizontal="right"/>
    </xf>
    <xf numFmtId="0" fontId="3" fillId="0" borderId="0" xfId="2" applyBorder="1"/>
    <xf numFmtId="3" fontId="9" fillId="0" borderId="0" xfId="9" applyNumberFormat="1">
      <alignment horizontal="right"/>
    </xf>
    <xf numFmtId="3" fontId="9" fillId="0" borderId="0" xfId="10" applyNumberFormat="1">
      <alignment horizontal="right"/>
    </xf>
    <xf numFmtId="0" fontId="1" fillId="0" borderId="0" xfId="0" applyFont="1" applyAlignment="1">
      <alignment horizontal="right" vertical="center"/>
    </xf>
    <xf numFmtId="0" fontId="0" fillId="0" borderId="0" xfId="8" applyFont="1"/>
    <xf numFmtId="0" fontId="1" fillId="0" borderId="0" xfId="0" applyFont="1" applyAlignment="1">
      <alignment horizontal="right"/>
    </xf>
  </cellXfs>
  <cellStyles count="11">
    <cellStyle name="Год" xfId="7"/>
    <cellStyle name="Данные таблицы" xf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Название" xfId="1" builtinId="15" customBuiltin="1"/>
    <cellStyle name="Обычный" xfId="0" builtinId="0" customBuiltin="1"/>
    <cellStyle name="Отклонение" xfId="10"/>
    <cellStyle name="Пояснение" xfId="6" builtinId="53" customBuiltin="1"/>
    <cellStyle name="Суммы" xfId="9"/>
  </cellStyles>
  <dxfs count="26">
    <dxf>
      <numFmt numFmtId="3" formatCode="#,##0"/>
    </dxf>
    <dxf>
      <numFmt numFmtId="3" formatCode="#,##0"/>
    </dxf>
    <dxf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5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6" tint="-0.24994659260841701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4" tint="-0.24994659260841701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</dxfs>
  <tableStyles count="3" defaultTableStyle="Семейный бюджет: движение денежных средств" defaultPivotStyle="PivotStyleLight16">
    <tableStyle name="Семейный бюджет: движение денежных средств" pivot="0" count="3">
      <tableStyleElement type="wholeTable" dxfId="25"/>
      <tableStyleElement type="headerRow" dxfId="24"/>
      <tableStyleElement type="totalRow" dxfId="23"/>
    </tableStyle>
    <tableStyle name="Семейный бюджет: расходы за месяц" pivot="0" count="3">
      <tableStyleElement type="wholeTable" dxfId="22"/>
      <tableStyleElement type="headerRow" dxfId="21"/>
      <tableStyleElement type="totalRow" dxfId="20"/>
    </tableStyle>
    <tableStyle name="Семейный бюджет: доходы за месяц" pivot="0" count="3">
      <tableStyleElement type="wholeTable" dxfId="19"/>
      <tableStyleElement type="headerRow" dxfId="18"/>
      <tableStyleElement type="totalRow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28765741589453"/>
          <c:y val="0.13710580090580649"/>
          <c:w val="0.68894258484169146"/>
          <c:h val="0.74505498246072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'Диаграмма маълумотлари'!$C$3</c:f>
              <c:strCache>
                <c:ptCount val="1"/>
                <c:pt idx="0">
                  <c:v>Режалаштирилган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DD8-4A29-AA76-4E89536BAE58}"/>
              </c:ext>
            </c:extLst>
          </c:dPt>
          <c:cat>
            <c:strRef>
              <c:f>'Диаграмма маълумотлари'!$B$4:$B$6</c:f>
              <c:strCache>
                <c:ptCount val="3"/>
                <c:pt idx="0">
                  <c:v>Пул оқими</c:v>
                </c:pt>
                <c:pt idx="1">
                  <c:v>Ойлик даромад</c:v>
                </c:pt>
                <c:pt idx="2">
                  <c:v>Ойлик харажатлар</c:v>
                </c:pt>
              </c:strCache>
            </c:strRef>
          </c:cat>
          <c:val>
            <c:numRef>
              <c:f>'Диаграмма маълумотлари'!$C$4:$C$6</c:f>
              <c:numCache>
                <c:formatCode>General</c:formatCode>
                <c:ptCount val="3"/>
                <c:pt idx="0">
                  <c:v>21270</c:v>
                </c:pt>
                <c:pt idx="1">
                  <c:v>57000</c:v>
                </c:pt>
                <c:pt idx="2">
                  <c:v>35730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DD8-4A29-AA76-4E89536BAE58}"/>
            </c:ext>
          </c:extLst>
        </c:ser>
        <c:ser>
          <c:idx val="1"/>
          <c:order val="1"/>
          <c:tx>
            <c:strRef>
              <c:f>'Диаграмма маълумотлари'!$D$3</c:f>
              <c:strCache>
                <c:ptCount val="1"/>
                <c:pt idx="0">
                  <c:v>Аслида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CDD8-4A29-AA76-4E89536BAE58}"/>
              </c:ext>
            </c:extLst>
          </c:dPt>
          <c:cat>
            <c:strRef>
              <c:f>'Диаграмма маълумотлари'!$B$4:$B$6</c:f>
              <c:strCache>
                <c:ptCount val="3"/>
                <c:pt idx="0">
                  <c:v>Пул оқими</c:v>
                </c:pt>
                <c:pt idx="1">
                  <c:v>Ойлик даромад</c:v>
                </c:pt>
                <c:pt idx="2">
                  <c:v>Ойлик харажатлар</c:v>
                </c:pt>
              </c:strCache>
            </c:strRef>
          </c:cat>
          <c:val>
            <c:numRef>
              <c:f>'Диаграмма маълумотлари'!$D$4:$D$6</c:f>
              <c:numCache>
                <c:formatCode>General</c:formatCode>
                <c:ptCount val="3"/>
                <c:pt idx="0">
                  <c:v>18450</c:v>
                </c:pt>
                <c:pt idx="1">
                  <c:v>55000</c:v>
                </c:pt>
                <c:pt idx="2">
                  <c:v>36550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CDD8-4A29-AA76-4E89536BA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11"/>
        <c:axId val="162670872"/>
        <c:axId val="162670480"/>
      </c:barChart>
      <c:catAx>
        <c:axId val="162670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2670480"/>
        <c:crosses val="autoZero"/>
        <c:auto val="1"/>
        <c:lblAlgn val="ctr"/>
        <c:lblOffset val="100"/>
        <c:noMultiLvlLbl val="0"/>
      </c:catAx>
      <c:valAx>
        <c:axId val="16267048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ru-RU"/>
          </a:p>
        </c:txPr>
        <c:crossAx val="162670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2.3986166871750643E-4"/>
          <c:y val="0.48182272848307395"/>
          <c:w val="0.22126041473101904"/>
          <c:h val="0.224972853297800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bg2">
                  <a:lumMod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605117</xdr:colOff>
      <xdr:row>3</xdr:row>
      <xdr:rowOff>133350</xdr:rowOff>
    </xdr:from>
    <xdr:to>
      <xdr:col>4</xdr:col>
      <xdr:colOff>1015252</xdr:colOff>
      <xdr:row>4</xdr:row>
      <xdr:rowOff>2542442</xdr:rowOff>
    </xdr:to>
    <xdr:graphicFrame macro="">
      <xdr:nvGraphicFramePr>
        <xdr:cNvPr id="3" name="Диаграмма бюджета" descr="Гистограмма движения денежных средств, а также планируемых и фактических доходов и расходов за месяц.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Движение_денежных_средств" displayName="Движение_денежных_средств" ref="B6:E9" totalsRowCount="1">
  <autoFilter ref="B6:E8"/>
  <tableColumns count="4">
    <tableColumn id="1" name="Пул оқими" totalsRowLabel="Жами пул маблағлари" dataDxfId="16" totalsRowDxfId="15" dataCellStyle="Данные таблицы"/>
    <tableColumn id="3" name="Прогнозлаштирилган" totalsRowFunction="custom" dataDxfId="14" totalsRowDxfId="13">
      <calculatedColumnFormula>Доходы[[#Totals],[Режалаштирилган]]</calculatedColumnFormula>
      <totalsRowFormula>C7-C8</totalsRowFormula>
    </tableColumn>
    <tableColumn id="4" name="Аслида" totalsRowFunction="custom" totalsRowDxfId="12">
      <totalsRowFormula>D7-D8</totalsRowFormula>
    </tableColumn>
    <tableColumn id="5" name="Фарқи" totalsRowFunction="sum" totalsRowDxfId="11"/>
  </tableColumns>
  <tableStyleInfo name="Семейный бюджет: движение денежных средств" showFirstColumn="0" showLastColumn="0" showRowStripes="0" showColumnStripes="0"/>
  <extLst>
    <ext xmlns:x14="http://schemas.microsoft.com/office/spreadsheetml/2009/9/main" uri="{504A1905-F514-4f6f-8877-14C23A59335A}">
      <x14:table altTextSummary="Таблица движения денежных средств, в которой прогнозируемые и фактические значения определяются автоматически в соответствии с общими доходами и расходами, указанными на листах &quot;Доходы за месяц&quot; и &quot;Расходы за месяц&quot;. Отклонение автоматически определяется в соответствии с этими итогами"/>
    </ext>
  </extLst>
</table>
</file>

<file path=xl/tables/table2.xml><?xml version="1.0" encoding="utf-8"?>
<table xmlns="http://schemas.openxmlformats.org/spreadsheetml/2006/main" id="5" name="Доходы" displayName="Доходы" ref="B5:E9" totalsRowCount="1">
  <autoFilter ref="B5:E8"/>
  <tableColumns count="4">
    <tableColumn id="1" name="Ойлик даромад" totalsRowLabel="Жами даромадлар" totalsRowDxfId="10" dataCellStyle="Данные таблицы"/>
    <tableColumn id="3" name="Режалаштирилган" totalsRowFunction="sum" dataDxfId="9" totalsRowDxfId="8"/>
    <tableColumn id="4" name="Аслида" totalsRowFunction="sum" dataDxfId="7" totalsRowDxfId="6"/>
    <tableColumn id="5" name="Фарқ" totalsRowFunction="sum" dataDxfId="5" totalsRowDxfId="4">
      <calculatedColumnFormula>Доходы[[#This Row],[Аслида]]-Доходы[[#This Row],[Режалаштирилган]]</calculatedColumnFormula>
    </tableColumn>
  </tableColumns>
  <tableStyleInfo name="Семейный бюджет: доходы за месяц" showFirstColumn="0" showLastColumn="0" showRowStripes="1" showColumnStripes="0"/>
  <extLst>
    <ext xmlns:x14="http://schemas.microsoft.com/office/spreadsheetml/2009/9/main" uri="{504A1905-F514-4f6f-8877-14C23A59335A}">
      <x14:table altTextSummary="Таблица доходов за месяц для учета прогнозируемых и фактических источников дохода. Отклонение автоматически определяется в соответствии с введенными данными"/>
    </ext>
  </extLst>
</table>
</file>

<file path=xl/tables/table3.xml><?xml version="1.0" encoding="utf-8"?>
<table xmlns="http://schemas.openxmlformats.org/spreadsheetml/2006/main" id="9" name="Расходы" displayName="Расходы" ref="B5:E26" totalsRowCount="1">
  <autoFilter ref="B5:E25"/>
  <tableColumns count="4">
    <tableColumn id="1" name="Ойлик харажатлар" totalsRowLabel="Жами" totalsRowDxfId="3" dataCellStyle="Данные таблицы"/>
    <tableColumn id="3" name="Режалаштирилган" totalsRowFunction="sum" totalsRowDxfId="2"/>
    <tableColumn id="4" name="Аслида" totalsRowFunction="sum" totalsRowDxfId="1"/>
    <tableColumn id="5" name="Фарқ" totalsRowFunction="sum" totalsRowDxfId="0">
      <calculatedColumnFormula>Расходы[[#This Row],[Режалаштирилган]]-Расходы[[#This Row],[Аслида]]</calculatedColumnFormula>
    </tableColumn>
  </tableColumns>
  <tableStyleInfo name="Семейный бюджет: расходы за месяц" showFirstColumn="0" showLastColumn="0" showRowStripes="1" showColumnStripes="0"/>
  <extLst>
    <ext xmlns:x14="http://schemas.microsoft.com/office/spreadsheetml/2009/9/main" uri="{504A1905-F514-4f6f-8877-14C23A59335A}">
      <x14:table altTextSummary="Таблица расходов за месяц для учета прогнозируемых и фактических источников дохода. Отклонение автоматически определяется в соответствии с введенными данными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32027"/>
      </a:dk2>
      <a:lt2>
        <a:srgbClr val="F1F0EE"/>
      </a:lt2>
      <a:accent1>
        <a:srgbClr val="0EAACF"/>
      </a:accent1>
      <a:accent2>
        <a:srgbClr val="A1D23A"/>
      </a:accent2>
      <a:accent3>
        <a:srgbClr val="F6893A"/>
      </a:accent3>
      <a:accent4>
        <a:srgbClr val="995487"/>
      </a:accent4>
      <a:accent5>
        <a:srgbClr val="BFA26E"/>
      </a:accent5>
      <a:accent6>
        <a:srgbClr val="DE5959"/>
      </a:accent6>
      <a:hlink>
        <a:srgbClr val="E85787"/>
      </a:hlink>
      <a:folHlink>
        <a:srgbClr val="0EAACF"/>
      </a:folHlink>
    </a:clrScheme>
    <a:fontScheme name="Family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E9"/>
  <sheetViews>
    <sheetView showGridLines="0" tabSelected="1" zoomScale="85" zoomScaleNormal="85" workbookViewId="0">
      <selection activeCell="B3" sqref="B3"/>
    </sheetView>
  </sheetViews>
  <sheetFormatPr defaultRowHeight="17.25" x14ac:dyDescent="0.3"/>
  <cols>
    <col min="1" max="1" width="2.77734375" customWidth="1"/>
    <col min="2" max="2" width="58.6640625" customWidth="1"/>
    <col min="3" max="3" width="17.109375" bestFit="1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">
        <v>2</v>
      </c>
      <c r="C1" s="2"/>
    </row>
    <row r="2" spans="2:5" ht="46.5" customHeight="1" x14ac:dyDescent="0.3">
      <c r="B2" s="4" t="s">
        <v>3</v>
      </c>
      <c r="C2" s="2"/>
    </row>
    <row r="3" spans="2:5" ht="27" thickBot="1" x14ac:dyDescent="0.45">
      <c r="B3" s="12" t="str">
        <f ca="1">TEXT(TODAY(),"ММММ")</f>
        <v>Август</v>
      </c>
      <c r="C3" s="2"/>
    </row>
    <row r="4" spans="2:5" ht="26.25" x14ac:dyDescent="0.3">
      <c r="B4" s="7">
        <f ca="1">YEAR(TODAY())</f>
        <v>2020</v>
      </c>
      <c r="C4" s="2"/>
    </row>
    <row r="5" spans="2:5" ht="249.75" customHeight="1" x14ac:dyDescent="0.3">
      <c r="B5" s="6" t="s">
        <v>8</v>
      </c>
      <c r="C5" s="2"/>
    </row>
    <row r="6" spans="2:5" ht="45" customHeight="1" x14ac:dyDescent="0.5">
      <c r="B6" s="20" t="s">
        <v>9</v>
      </c>
      <c r="C6" s="9" t="s">
        <v>4</v>
      </c>
      <c r="D6" s="9" t="s">
        <v>5</v>
      </c>
      <c r="E6" s="9" t="s">
        <v>10</v>
      </c>
    </row>
    <row r="7" spans="2:5" x14ac:dyDescent="0.3">
      <c r="B7" s="17" t="s">
        <v>35</v>
      </c>
      <c r="C7" s="18">
        <f>Доходы[[#Totals],[Режалаштирилган]]</f>
        <v>57000</v>
      </c>
      <c r="D7" s="18">
        <f>Доходы[[#Totals],[Аслида]]</f>
        <v>55000</v>
      </c>
      <c r="E7" s="19">
        <f>Доходы[[#Totals],[Фарқ]]</f>
        <v>-2000</v>
      </c>
    </row>
    <row r="8" spans="2:5" x14ac:dyDescent="0.3">
      <c r="B8" s="17" t="s">
        <v>36</v>
      </c>
      <c r="C8" s="18">
        <f>Расходы[[#Totals],[Режалаштирилган]]</f>
        <v>35730</v>
      </c>
      <c r="D8" s="18">
        <f>Расходы[[#Totals],[Аслида]]</f>
        <v>36550</v>
      </c>
      <c r="E8" s="19">
        <f>Расходы[[#Totals],[Фарқ]]</f>
        <v>-820</v>
      </c>
    </row>
    <row r="9" spans="2:5" x14ac:dyDescent="0.3">
      <c r="B9" s="9" t="s">
        <v>37</v>
      </c>
      <c r="C9" s="2">
        <f>C7-C8</f>
        <v>21270</v>
      </c>
      <c r="D9" s="2">
        <f>D7-D8</f>
        <v>18450</v>
      </c>
      <c r="E9" s="2">
        <f>SUBTOTAL(109,Движение_денежных_средств[Фарқи])</f>
        <v>-2820</v>
      </c>
    </row>
  </sheetData>
  <dataValidations count="9">
    <dataValidation allowBlank="1" showInputMessage="1" showErrorMessage="1" prompt="Книга семейного бюджета с тремя листами: &quot;Движение денежных средств&quot;, &quot;Доходы за месяц&quot; и &quot;Расходы за месяц&quot;. На диаграмме — прогнозируемые и фактические суммы из каждой таблицы. Введите название в ячейке B1, заголовок в B2, месяц в B3 и год в B4." sqref="A1"/>
    <dataValidation allowBlank="1" showInputMessage="1" showErrorMessage="1" prompt="Введите название семейного бюджета в этой ячейке" sqref="B1"/>
    <dataValidation allowBlank="1" showInputMessage="1" showErrorMessage="1" prompt="Введите месяц в этой ячейке" sqref="B3"/>
    <dataValidation allowBlank="1" showInputMessage="1" showErrorMessage="1" prompt="Введите год в этой ячейке" sqref="B4"/>
    <dataValidation allowBlank="1" showInputMessage="1" showErrorMessage="1" prompt="Позиции &quot;Общие доходы&quot; и &quot;Общие расходы&quot; в этом столбце автоматически обновляются в соответствии с данными в таблицах доходов и расходов." sqref="B6"/>
    <dataValidation allowBlank="1" showInputMessage="1" showErrorMessage="1" prompt="Значения в этом столбце обновляются автоматически в соответствии со значениями из таблиц доходов и расходов" sqref="C6:D6"/>
    <dataValidation allowBlank="1" showInputMessage="1" showErrorMessage="1" prompt="Значения в этом столбце обновляются автоматически в соответствии со значениями из таблиц доходов и расходов.  К значениям в этом столбце добавляются цветные круги: красный — отрицательное, желтый — ноль, зеленый — положительное." sqref="E6"/>
    <dataValidation allowBlank="1" showInputMessage="1" showErrorMessage="1" prompt="Диаграмма для сравнения фактических движения денежных средств, доходов и расходов за месяц с прогнозируемыми" sqref="B5"/>
    <dataValidation allowBlank="1" showInputMessage="1" showErrorMessage="1" prompt="Введите название книги в этом столбце" sqref="B2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70BE87D5-6E62-4533-88AE-53E31B3F506A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E7:E8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 fitToPage="1"/>
  </sheetPr>
  <dimension ref="B1:E9"/>
  <sheetViews>
    <sheetView showGridLines="0" zoomScaleNormal="100" workbookViewId="0">
      <selection activeCell="B2" sqref="B2"/>
    </sheetView>
  </sheetViews>
  <sheetFormatPr defaultRowHeight="17.25" x14ac:dyDescent="0.3"/>
  <cols>
    <col min="1" max="1" width="2.77734375" customWidth="1"/>
    <col min="2" max="2" width="44.44140625" customWidth="1"/>
    <col min="3" max="3" width="18.109375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tr">
        <f>Имя</f>
        <v>ИСМ</v>
      </c>
      <c r="C1" s="2"/>
    </row>
    <row r="2" spans="2:5" ht="46.5" customHeight="1" x14ac:dyDescent="0.3">
      <c r="B2" s="4" t="str">
        <f>BudgetTitle</f>
        <v>Оила бюджети</v>
      </c>
      <c r="C2" s="2"/>
    </row>
    <row r="3" spans="2:5" ht="27" thickBot="1" x14ac:dyDescent="0.45">
      <c r="B3" s="12" t="str">
        <f ca="1">Месяц</f>
        <v>Август</v>
      </c>
      <c r="C3" s="2"/>
    </row>
    <row r="4" spans="2:5" ht="26.25" x14ac:dyDescent="0.3">
      <c r="B4" s="7">
        <f ca="1">Год</f>
        <v>2020</v>
      </c>
      <c r="C4" s="2"/>
    </row>
    <row r="5" spans="2:5" ht="45" customHeight="1" x14ac:dyDescent="0.5">
      <c r="B5" s="13" t="s">
        <v>6</v>
      </c>
      <c r="C5" t="s">
        <v>33</v>
      </c>
      <c r="D5" t="s">
        <v>5</v>
      </c>
      <c r="E5" t="s">
        <v>34</v>
      </c>
    </row>
    <row r="6" spans="2:5" x14ac:dyDescent="0.3">
      <c r="B6" s="24" t="s">
        <v>11</v>
      </c>
      <c r="C6" s="21">
        <v>40000</v>
      </c>
      <c r="D6" s="21">
        <v>40000</v>
      </c>
      <c r="E6" s="22">
        <f>Доходы[[#This Row],[Аслида]]-Доходы[[#This Row],[Режалаштирилган]]</f>
        <v>0</v>
      </c>
    </row>
    <row r="7" spans="2:5" x14ac:dyDescent="0.3">
      <c r="B7" s="24" t="s">
        <v>12</v>
      </c>
      <c r="C7" s="21">
        <v>14000</v>
      </c>
      <c r="D7" s="21">
        <v>15000</v>
      </c>
      <c r="E7" s="22">
        <f>Доходы[[#This Row],[Аслида]]-Доходы[[#This Row],[Режалаштирилган]]</f>
        <v>1000</v>
      </c>
    </row>
    <row r="8" spans="2:5" x14ac:dyDescent="0.3">
      <c r="B8" s="24" t="s">
        <v>13</v>
      </c>
      <c r="C8" s="21">
        <v>3000</v>
      </c>
      <c r="D8" s="21">
        <v>0</v>
      </c>
      <c r="E8" s="22">
        <f>Доходы[[#This Row],[Аслида]]-Доходы[[#This Row],[Режалаштирилган]]</f>
        <v>-3000</v>
      </c>
    </row>
    <row r="9" spans="2:5" x14ac:dyDescent="0.3">
      <c r="B9" s="9" t="s">
        <v>35</v>
      </c>
      <c r="C9" s="8">
        <f>SUBTOTAL(109,Доходы[Режалаштирилган])</f>
        <v>57000</v>
      </c>
      <c r="D9" s="8">
        <f>SUBTOTAL(109,Доходы[Аслида])</f>
        <v>55000</v>
      </c>
      <c r="E9" s="8">
        <f>SUBTOTAL(109,Доходы[Фарқ])</f>
        <v>-2000</v>
      </c>
    </row>
  </sheetData>
  <dataValidations count="9">
    <dataValidation allowBlank="1" showInputMessage="1" showErrorMessage="1" prompt="Значения в этом столбце обновляются автоматически в соответствии со значениями в столбцах &quot;Прогнозируемые&quot; и &quot;Фактические&quot; этой таблицы. К значениям в этом столбце добавляются цветные круги: красный — отрицательное, желтый — ноль, зеленый — положительное." sqref="E5"/>
    <dataValidation allowBlank="1" showInputMessage="1" showErrorMessage="1" prompt="Введите значение фактических доходов в этом столбце" sqref="D5"/>
    <dataValidation allowBlank="1" showInputMessage="1" showErrorMessage="1" prompt="Введите значение прогнозируемых доходов в этом столбце" sqref="C5"/>
    <dataValidation allowBlank="1" showInputMessage="1" showErrorMessage="1" prompt="Введите сведения о своих доходах в этом столбце" sqref="B5"/>
    <dataValidation allowBlank="1" showInputMessage="1" showErrorMessage="1" prompt="Автоматически обновляется в соответствии с годом, указанным в ячейке B4 листа &quot;Движение денежных средств&quot;" sqref="B4"/>
    <dataValidation allowBlank="1" showInputMessage="1" showErrorMessage="1" prompt="Автоматически обновляется в соответствии с месяцем, указанным в ячейке B3 листа &quot;Движение денежных средств&quot;" sqref="B3"/>
    <dataValidation allowBlank="1" showInputMessage="1" showErrorMessage="1" prompt="Автоматически обновляется в соответствии с названием, указанным в ячейке B1 листа &quot;Движение денежных средств&quot;" sqref="B1"/>
    <dataValidation allowBlank="1" showInputMessage="1" showErrorMessage="1" prompt="Лист &quot;Доходы за месяц&quot; с таблицей доходов за месяц для учета прогнозируемых и фактических источников ежемесячного дохода. Название, заголовок, месяц и год автоматически обновляются в соответствии с данными, указанными на листе &quot;Движение денежных средств&quot; " sqref="A1"/>
    <dataValidation allowBlank="1" showInputMessage="1" showErrorMessage="1" prompt="Автоматически обновляется в соответствии с заголовком, указанным в ячейке B2 листа &quot;Движение денежных средств&quot;" sqref="B2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6F0DD961-455D-48EE-B855-82B2BFC255F5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 fitToPage="1"/>
  </sheetPr>
  <dimension ref="B1:E26"/>
  <sheetViews>
    <sheetView showGridLines="0" zoomScaleNormal="100" workbookViewId="0">
      <selection activeCell="B27" sqref="B27"/>
    </sheetView>
  </sheetViews>
  <sheetFormatPr defaultRowHeight="17.25" x14ac:dyDescent="0.3"/>
  <cols>
    <col min="1" max="1" width="2.77734375" customWidth="1"/>
    <col min="2" max="2" width="44.44140625" customWidth="1"/>
    <col min="3" max="3" width="18.109375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tr">
        <f>Имя</f>
        <v>ИСМ</v>
      </c>
      <c r="C1" s="2"/>
    </row>
    <row r="2" spans="2:5" ht="46.5" customHeight="1" x14ac:dyDescent="0.3">
      <c r="B2" s="4" t="str">
        <f>BudgetTitle</f>
        <v>Оила бюджети</v>
      </c>
      <c r="C2" s="2"/>
    </row>
    <row r="3" spans="2:5" ht="27" thickBot="1" x14ac:dyDescent="0.45">
      <c r="B3" s="12" t="str">
        <f ca="1">Месяц</f>
        <v>Август</v>
      </c>
      <c r="C3" s="2"/>
    </row>
    <row r="4" spans="2:5" ht="26.25" x14ac:dyDescent="0.3">
      <c r="B4" s="7">
        <f ca="1">Год</f>
        <v>2020</v>
      </c>
      <c r="C4" s="2"/>
    </row>
    <row r="5" spans="2:5" ht="45" customHeight="1" x14ac:dyDescent="0.5">
      <c r="B5" s="10" t="s">
        <v>7</v>
      </c>
      <c r="C5" t="s">
        <v>33</v>
      </c>
      <c r="D5" t="s">
        <v>5</v>
      </c>
      <c r="E5" t="s">
        <v>34</v>
      </c>
    </row>
    <row r="6" spans="2:5" x14ac:dyDescent="0.3">
      <c r="B6" s="24" t="s">
        <v>14</v>
      </c>
      <c r="C6" s="15">
        <v>15000</v>
      </c>
      <c r="D6" s="15">
        <v>15000</v>
      </c>
      <c r="E6" s="16">
        <f>Расходы[[#This Row],[Режалаштирилган]]-Расходы[[#This Row],[Аслида]]</f>
        <v>0</v>
      </c>
    </row>
    <row r="7" spans="2:5" x14ac:dyDescent="0.3">
      <c r="B7" s="24" t="s">
        <v>15</v>
      </c>
      <c r="C7" s="15">
        <v>2500</v>
      </c>
      <c r="D7" s="15">
        <v>2800</v>
      </c>
      <c r="E7" s="16">
        <f>Расходы[[#This Row],[Режалаштирилган]]-Расходы[[#This Row],[Аслида]]</f>
        <v>-300</v>
      </c>
    </row>
    <row r="8" spans="2:5" x14ac:dyDescent="0.3">
      <c r="B8" s="24" t="s">
        <v>16</v>
      </c>
      <c r="C8" s="15">
        <v>380</v>
      </c>
      <c r="D8" s="15">
        <v>380</v>
      </c>
      <c r="E8" s="16">
        <f>Расходы[[#This Row],[Режалаштирилган]]-Расходы[[#This Row],[Аслида]]</f>
        <v>0</v>
      </c>
    </row>
    <row r="9" spans="2:5" x14ac:dyDescent="0.3">
      <c r="B9" s="24" t="s">
        <v>17</v>
      </c>
      <c r="C9" s="15">
        <v>650</v>
      </c>
      <c r="D9" s="15">
        <v>780</v>
      </c>
      <c r="E9" s="16">
        <f>Расходы[[#This Row],[Режалаштирилган]]-Расходы[[#This Row],[Аслида]]</f>
        <v>-130</v>
      </c>
    </row>
    <row r="10" spans="2:5" x14ac:dyDescent="0.3">
      <c r="B10" s="24" t="s">
        <v>18</v>
      </c>
      <c r="C10" s="15">
        <v>250</v>
      </c>
      <c r="D10" s="15">
        <v>210</v>
      </c>
      <c r="E10" s="16">
        <f>Расходы[[#This Row],[Режалаштирилган]]-Расходы[[#This Row],[Аслида]]</f>
        <v>40</v>
      </c>
    </row>
    <row r="11" spans="2:5" x14ac:dyDescent="0.3">
      <c r="B11" s="24" t="s">
        <v>19</v>
      </c>
      <c r="C11" s="15">
        <v>750</v>
      </c>
      <c r="D11" s="15">
        <v>830</v>
      </c>
      <c r="E11" s="16">
        <f>Расходы[[#This Row],[Режалаштирилган]]-Расходы[[#This Row],[Аслида]]</f>
        <v>-80</v>
      </c>
    </row>
    <row r="12" spans="2:5" x14ac:dyDescent="0.3">
      <c r="B12" s="14" t="s">
        <v>0</v>
      </c>
      <c r="C12" s="15">
        <v>600</v>
      </c>
      <c r="D12" s="15">
        <v>600</v>
      </c>
      <c r="E12" s="16">
        <f>Расходы[[#This Row],[Режалаштирилган]]-Расходы[[#This Row],[Аслида]]</f>
        <v>0</v>
      </c>
    </row>
    <row r="13" spans="2:5" x14ac:dyDescent="0.3">
      <c r="B13" s="24" t="s">
        <v>20</v>
      </c>
      <c r="C13" s="15">
        <v>0</v>
      </c>
      <c r="D13" s="15">
        <v>600</v>
      </c>
      <c r="E13" s="16">
        <f>Расходы[[#This Row],[Режалаштирилган]]-Расходы[[#This Row],[Аслида]]</f>
        <v>-600</v>
      </c>
    </row>
    <row r="14" spans="2:5" x14ac:dyDescent="0.3">
      <c r="B14" s="24" t="s">
        <v>21</v>
      </c>
      <c r="C14" s="15">
        <v>1800</v>
      </c>
      <c r="D14" s="15">
        <v>1500</v>
      </c>
      <c r="E14" s="16">
        <f>Расходы[[#This Row],[Режалаштирилган]]-Расходы[[#This Row],[Аслида]]</f>
        <v>300</v>
      </c>
    </row>
    <row r="15" spans="2:5" x14ac:dyDescent="0.3">
      <c r="B15" s="24" t="s">
        <v>22</v>
      </c>
      <c r="C15" s="15">
        <v>2500</v>
      </c>
      <c r="D15" s="15">
        <v>2500</v>
      </c>
      <c r="E15" s="16">
        <f>Расходы[[#This Row],[Режалаштирилган]]-Расходы[[#This Row],[Аслида]]</f>
        <v>0</v>
      </c>
    </row>
    <row r="16" spans="2:5" x14ac:dyDescent="0.3">
      <c r="B16" s="24" t="s">
        <v>23</v>
      </c>
      <c r="C16" s="15">
        <v>750</v>
      </c>
      <c r="D16" s="15">
        <v>800</v>
      </c>
      <c r="E16" s="16">
        <f>Расходы[[#This Row],[Режалаштирилган]]-Расходы[[#This Row],[Аслида]]</f>
        <v>-50</v>
      </c>
    </row>
    <row r="17" spans="2:5" x14ac:dyDescent="0.3">
      <c r="B17" s="14" t="s">
        <v>1</v>
      </c>
      <c r="C17" s="15">
        <v>2500</v>
      </c>
      <c r="D17" s="15">
        <v>2600</v>
      </c>
      <c r="E17" s="16">
        <f>Расходы[[#This Row],[Режалаштирилган]]-Расходы[[#This Row],[Аслида]]</f>
        <v>-100</v>
      </c>
    </row>
    <row r="18" spans="2:5" x14ac:dyDescent="0.3">
      <c r="B18" s="24" t="s">
        <v>24</v>
      </c>
      <c r="C18" s="15">
        <v>750</v>
      </c>
      <c r="D18" s="15">
        <v>650</v>
      </c>
      <c r="E18" s="16">
        <f>Расходы[[#This Row],[Режалаштирилган]]-Расходы[[#This Row],[Аслида]]</f>
        <v>100</v>
      </c>
    </row>
    <row r="19" spans="2:5" x14ac:dyDescent="0.3">
      <c r="B19" s="24" t="s">
        <v>25</v>
      </c>
      <c r="C19" s="15">
        <v>2550</v>
      </c>
      <c r="D19" s="15">
        <v>2550</v>
      </c>
      <c r="E19" s="16">
        <f>Расходы[[#This Row],[Режалаштирилган]]-Расходы[[#This Row],[Аслида]]</f>
        <v>0</v>
      </c>
    </row>
    <row r="20" spans="2:5" x14ac:dyDescent="0.3">
      <c r="B20" s="24" t="s">
        <v>26</v>
      </c>
      <c r="C20" s="15">
        <v>1000</v>
      </c>
      <c r="D20" s="15">
        <v>1000</v>
      </c>
      <c r="E20" s="16">
        <f>Расходы[[#This Row],[Режалаштирилган]]-Расходы[[#This Row],[Аслида]]</f>
        <v>0</v>
      </c>
    </row>
    <row r="21" spans="2:5" x14ac:dyDescent="0.3">
      <c r="B21" s="24" t="s">
        <v>27</v>
      </c>
      <c r="C21" s="15">
        <v>0</v>
      </c>
      <c r="D21" s="15">
        <v>0</v>
      </c>
      <c r="E21" s="16">
        <f>Расходы[[#This Row],[Режалаштирилган]]-Расходы[[#This Row],[Аслида]]</f>
        <v>0</v>
      </c>
    </row>
    <row r="22" spans="2:5" x14ac:dyDescent="0.3">
      <c r="B22" s="24" t="s">
        <v>28</v>
      </c>
      <c r="C22" s="15">
        <v>0</v>
      </c>
      <c r="D22" s="15">
        <v>0</v>
      </c>
      <c r="E22" s="16">
        <f>Расходы[[#This Row],[Режалаштирилган]]-Расходы[[#This Row],[Аслида]]</f>
        <v>0</v>
      </c>
    </row>
    <row r="23" spans="2:5" x14ac:dyDescent="0.3">
      <c r="B23" s="24" t="s">
        <v>29</v>
      </c>
      <c r="C23" s="15">
        <v>1500</v>
      </c>
      <c r="D23" s="15">
        <v>1500</v>
      </c>
      <c r="E23" s="16">
        <f>Расходы[[#This Row],[Режалаштирилган]]-Расходы[[#This Row],[Аслида]]</f>
        <v>0</v>
      </c>
    </row>
    <row r="24" spans="2:5" x14ac:dyDescent="0.3">
      <c r="B24" s="24" t="s">
        <v>30</v>
      </c>
      <c r="C24" s="15">
        <v>2250</v>
      </c>
      <c r="D24" s="15">
        <v>2250</v>
      </c>
      <c r="E24" s="16">
        <f>Расходы[[#This Row],[Режалаштирилган]]-Расходы[[#This Row],[Аслида]]</f>
        <v>0</v>
      </c>
    </row>
    <row r="25" spans="2:5" x14ac:dyDescent="0.3">
      <c r="B25" s="24" t="s">
        <v>31</v>
      </c>
      <c r="C25" s="15">
        <v>0</v>
      </c>
      <c r="D25" s="15">
        <v>0</v>
      </c>
      <c r="E25" s="16">
        <f>Расходы[[#This Row],[Режалаштирилган]]-Расходы[[#This Row],[Аслида]]</f>
        <v>0</v>
      </c>
    </row>
    <row r="26" spans="2:5" x14ac:dyDescent="0.3">
      <c r="B26" s="9" t="s">
        <v>38</v>
      </c>
      <c r="C26" s="2">
        <f>SUBTOTAL(109,Расходы[Режалаштирилган])</f>
        <v>35730</v>
      </c>
      <c r="D26" s="2">
        <f>SUBTOTAL(109,Расходы[Аслида])</f>
        <v>36550</v>
      </c>
      <c r="E26" s="2">
        <f>SUBTOTAL(109,Расходы[Фарқ])</f>
        <v>-820</v>
      </c>
    </row>
  </sheetData>
  <dataValidations count="9">
    <dataValidation allowBlank="1" showInputMessage="1" showErrorMessage="1" prompt="Лист &quot;Расходы за месяц&quot; с таблицей расходов за месяц для учета прогнозируемых и фактических ежемесячных расходов. Название, заголовок, месяц и год автоматически обновляются в соответствии с данными, указанными на листе &quot;Движение денежных средств&quot;" sqref="A1"/>
    <dataValidation allowBlank="1" showInputMessage="1" showErrorMessage="1" prompt="Автоматически обновляется в соответствии с названием, указанным в ячейке B1 листа &quot;Движение денежных средств&quot;" sqref="B1"/>
    <dataValidation allowBlank="1" showInputMessage="1" showErrorMessage="1" prompt="Автоматически обновляется в соответствии с месяцем, указанным в ячейке B3 листа &quot;Движение денежных средств&quot;" sqref="B3"/>
    <dataValidation allowBlank="1" showInputMessage="1" showErrorMessage="1" prompt="Автоматически обновляется в соответствии с годом, указанным в ячейке B4 листа &quot;Движение денежных средств&quot;" sqref="B4"/>
    <dataValidation allowBlank="1" showInputMessage="1" showErrorMessage="1" prompt="Введите сведения о расходах в этом столбце" sqref="B5"/>
    <dataValidation allowBlank="1" showInputMessage="1" showErrorMessage="1" prompt="Введите прогнозируемые значения расходов в этом столбце" sqref="C5"/>
    <dataValidation allowBlank="1" showInputMessage="1" showErrorMessage="1" prompt="Введите фактические значения расходов в этом столбце" sqref="D5"/>
    <dataValidation allowBlank="1" showInputMessage="1" showErrorMessage="1" prompt="Значения в этом столбце обновляются автоматически в соответствии со значениями в столбцах &quot;Прогнозируемые&quot; и &quot;Фактические&quot; этой таблицы. К значениям в этом столбце добавляются цветные круги: красный — отрицательное, желтый — ноль, зеленый — положительное." sqref="E5"/>
    <dataValidation allowBlank="1" showInputMessage="1" showErrorMessage="1" prompt="Автоматически обновляется в соответствии с заголовком, указанным в ячейке B2 листа &quot;Движение денежных средств&quot;" sqref="B2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867763B4-2C55-44EE-AC84-368FA4355A36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E6:E25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fitToPage="1"/>
  </sheetPr>
  <dimension ref="B1:D6"/>
  <sheetViews>
    <sheetView showGridLines="0" workbookViewId="0">
      <selection activeCell="D4" sqref="D4"/>
    </sheetView>
  </sheetViews>
  <sheetFormatPr defaultRowHeight="17.25" x14ac:dyDescent="0.3"/>
  <cols>
    <col min="1" max="1" width="1.77734375" customWidth="1"/>
    <col min="2" max="2" width="28.33203125" customWidth="1"/>
    <col min="3" max="3" width="18.5546875" bestFit="1" customWidth="1"/>
    <col min="4" max="4" width="12.44140625" customWidth="1"/>
  </cols>
  <sheetData>
    <row r="1" spans="2:4" ht="39.75" x14ac:dyDescent="0.5">
      <c r="B1" s="11" t="s">
        <v>32</v>
      </c>
      <c r="C1" s="1"/>
      <c r="D1" s="1"/>
    </row>
    <row r="3" spans="2:4" x14ac:dyDescent="0.3">
      <c r="B3" s="3"/>
      <c r="C3" s="25" t="s">
        <v>33</v>
      </c>
      <c r="D3" s="23" t="s">
        <v>5</v>
      </c>
    </row>
    <row r="4" spans="2:4" x14ac:dyDescent="0.3">
      <c r="B4" s="3" t="s">
        <v>9</v>
      </c>
      <c r="C4" s="3">
        <f>Движение_денежных_средств[[#Totals],[Прогнозлаштирилган]]</f>
        <v>21270</v>
      </c>
      <c r="D4" s="3">
        <f>Движение_денежных_средств[[#Totals],[Аслида]]</f>
        <v>18450</v>
      </c>
    </row>
    <row r="5" spans="2:4" x14ac:dyDescent="0.3">
      <c r="B5" s="3" t="s">
        <v>6</v>
      </c>
      <c r="C5" s="3">
        <f>Доходы[[#Totals],[Режалаштирилган]]</f>
        <v>57000</v>
      </c>
      <c r="D5" s="3">
        <f>Доходы[[#Totals],[Аслида]]</f>
        <v>55000</v>
      </c>
    </row>
    <row r="6" spans="2:4" x14ac:dyDescent="0.3">
      <c r="B6" s="3" t="s">
        <v>7</v>
      </c>
      <c r="C6" s="3">
        <f>Расходы[[#Totals],[Режалаштирилган]]</f>
        <v>35730</v>
      </c>
      <c r="D6" s="3">
        <f>Расходы[[#Totals],[Аслида]]</f>
        <v>36550</v>
      </c>
    </row>
  </sheetData>
  <printOptions horizontalCentered="1"/>
  <pageMargins left="0.4" right="0.4" top="0.4" bottom="0.4" header="0.25" footer="0.25"/>
  <pageSetup paperSize="9" fitToHeight="0" orientation="portrait" verticalDpi="0" r:id="rId1"/>
  <headerFooter differentFirst="1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Маблағлар оқими</vt:lpstr>
      <vt:lpstr>Ойлик даромадлар</vt:lpstr>
      <vt:lpstr>Ойлик харажатлар</vt:lpstr>
      <vt:lpstr>Диаграмма маълумотлари</vt:lpstr>
      <vt:lpstr>BudgetTitle</vt:lpstr>
      <vt:lpstr>Год</vt:lpstr>
      <vt:lpstr>'Маблағлар оқими'!Заголовки_для_печати</vt:lpstr>
      <vt:lpstr>'Ойлик даромадлар'!Заголовки_для_печати</vt:lpstr>
      <vt:lpstr>'Ойлик харажатлар'!Заголовки_для_печати</vt:lpstr>
      <vt:lpstr>ЗаголовокСтолбца1</vt:lpstr>
      <vt:lpstr>ЗаголовокСтолбца2</vt:lpstr>
      <vt:lpstr>ЗаголовокСтолбца3</vt:lpstr>
      <vt:lpstr>Имя</vt:lpstr>
      <vt:lpstr>Месяц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UL</cp:lastModifiedBy>
  <dcterms:created xsi:type="dcterms:W3CDTF">2016-12-13T10:16:52Z</dcterms:created>
  <dcterms:modified xsi:type="dcterms:W3CDTF">2020-08-04T06:16:36Z</dcterms:modified>
</cp:coreProperties>
</file>